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8195" windowHeight="7455"/>
  </bookViews>
  <sheets>
    <sheet name="Exhibit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0" i="1" l="1"/>
  <c r="J29" i="1"/>
  <c r="H66" i="1"/>
  <c r="H58" i="1"/>
  <c r="H57" i="1"/>
  <c r="F32" i="1"/>
  <c r="F19" i="1"/>
  <c r="H19" i="1"/>
  <c r="G19" i="1"/>
  <c r="I34" i="1"/>
  <c r="H34" i="1"/>
  <c r="I32" i="1"/>
  <c r="H32" i="1"/>
  <c r="J27" i="1"/>
  <c r="J28" i="1"/>
  <c r="J34" i="1"/>
  <c r="H48" i="1"/>
  <c r="J26" i="1"/>
  <c r="I11" i="1"/>
  <c r="I12" i="1"/>
  <c r="I13" i="1"/>
  <c r="I14" i="1"/>
  <c r="I15" i="1"/>
  <c r="I16" i="1"/>
  <c r="I17" i="1"/>
  <c r="I10" i="1"/>
  <c r="G21" i="1"/>
  <c r="G22" i="1"/>
  <c r="H21" i="1"/>
  <c r="H22" i="1"/>
  <c r="I21" i="1"/>
  <c r="H45" i="1"/>
  <c r="F21" i="1"/>
  <c r="H55" i="1"/>
  <c r="H70" i="1"/>
  <c r="I19" i="1"/>
  <c r="H35" i="1"/>
  <c r="H71" i="1"/>
  <c r="H72" i="1"/>
  <c r="F22" i="1"/>
  <c r="J32" i="1"/>
  <c r="J35" i="1"/>
  <c r="H49" i="1"/>
  <c r="I35" i="1"/>
  <c r="I22" i="1"/>
  <c r="H54" i="1"/>
  <c r="H59" i="1"/>
  <c r="H61" i="1"/>
  <c r="H67" i="1"/>
  <c r="H46" i="1"/>
  <c r="H50" i="1"/>
  <c r="H62" i="1"/>
  <c r="H63" i="1"/>
  <c r="H68" i="1"/>
</calcChain>
</file>

<file path=xl/sharedStrings.xml><?xml version="1.0" encoding="utf-8"?>
<sst xmlns="http://schemas.openxmlformats.org/spreadsheetml/2006/main" count="117" uniqueCount="93">
  <si>
    <t>Exhibit 1</t>
  </si>
  <si>
    <t>CDC Name:</t>
  </si>
  <si>
    <t>Test Certified Development Company</t>
  </si>
  <si>
    <t>CDC Fiscal Year Ending:</t>
  </si>
  <si>
    <t>09/30/2017</t>
  </si>
  <si>
    <t>Debentures Funded Less Than 2 Years</t>
  </si>
  <si>
    <t>SBA Loan No</t>
  </si>
  <si>
    <t>Company Name</t>
  </si>
  <si>
    <t>Date Funded</t>
  </si>
  <si>
    <t>504 Approval Amount</t>
  </si>
  <si>
    <t>Total</t>
  </si>
  <si>
    <t>1234567890</t>
  </si>
  <si>
    <t>Paw Patrol Test, Inc.</t>
  </si>
  <si>
    <t>8888888888</t>
  </si>
  <si>
    <t>OneBanana TwoBanana, Inc.</t>
  </si>
  <si>
    <t>4335066008</t>
  </si>
  <si>
    <t>Musical Chairs, Inc.</t>
  </si>
  <si>
    <t>444444444</t>
  </si>
  <si>
    <t>Easysofts Techno Ltd</t>
  </si>
  <si>
    <t>3333333333</t>
  </si>
  <si>
    <t>Test Company</t>
  </si>
  <si>
    <t>1111222222</t>
  </si>
  <si>
    <t>1234567893</t>
  </si>
  <si>
    <t>Mr. Myagi's Auto Repair</t>
  </si>
  <si>
    <t>Totals</t>
  </si>
  <si>
    <t>8 Loans</t>
  </si>
  <si>
    <t>Debentures Funded 2 or More Years</t>
  </si>
  <si>
    <t>503/504 Approval Amount</t>
  </si>
  <si>
    <t>Difference bet. Estimate and Actual</t>
  </si>
  <si>
    <t>Public Policy Loan?</t>
  </si>
  <si>
    <t>888888888 M</t>
  </si>
  <si>
    <t>Demo Operating Company</t>
  </si>
  <si>
    <t>Yes</t>
  </si>
  <si>
    <t>6645235006</t>
  </si>
  <si>
    <t>Tenacious 22 Grill, a Pennsylvania Wunderkind</t>
  </si>
  <si>
    <t>999999888888 M</t>
  </si>
  <si>
    <t>Sunshine For You, Inc.</t>
  </si>
  <si>
    <t>Manufacturing</t>
  </si>
  <si>
    <t>Other Than Manufacturing</t>
  </si>
  <si>
    <t>Job Creation Estimates as Indicated on Application</t>
  </si>
  <si>
    <t>Actual Job Creation as Reported on 2-Year Anniversary</t>
  </si>
  <si>
    <t>Only Required for Debentures Funded in Fiscal Year 2015 or Later</t>
  </si>
  <si>
    <t>M</t>
  </si>
  <si>
    <t>Manufacturing project</t>
  </si>
  <si>
    <t>Summary Section</t>
  </si>
  <si>
    <t>+</t>
  </si>
  <si>
    <t>Sum of Debentures Funded 2 Years or Less</t>
  </si>
  <si>
    <t>Sum of Debentures Funded 2 Years or More</t>
  </si>
  <si>
    <t>Sum of Debentures Funded</t>
  </si>
  <si>
    <t>Job Creation Average Calculation</t>
  </si>
  <si>
    <t>(Without Manufacturing Jobs)</t>
  </si>
  <si>
    <t>7777777777 M</t>
  </si>
  <si>
    <t>(All Loans)</t>
  </si>
  <si>
    <t>divide by</t>
  </si>
  <si>
    <t>of Manufacturing Jobs (M)</t>
  </si>
  <si>
    <t>*Report as Annual Jobs Ratio</t>
  </si>
  <si>
    <t>CA</t>
  </si>
  <si>
    <t>Estimated Job Opportunity Section</t>
  </si>
  <si>
    <t>Actual Job Opportunity Section</t>
  </si>
  <si>
    <r>
      <t>Retained</t>
    </r>
    <r>
      <rPr>
        <vertAlign val="superscript"/>
        <sz val="10"/>
        <color indexed="8"/>
        <rFont val="Arial"/>
        <family val="2"/>
      </rPr>
      <t>2</t>
    </r>
  </si>
  <si>
    <r>
      <t>Created</t>
    </r>
    <r>
      <rPr>
        <vertAlign val="superscript"/>
        <sz val="10"/>
        <color indexed="8"/>
        <rFont val="Arial"/>
        <family val="2"/>
      </rPr>
      <t>3</t>
    </r>
  </si>
  <si>
    <r>
      <t>Retained</t>
    </r>
    <r>
      <rPr>
        <vertAlign val="superscript"/>
        <sz val="10"/>
        <color indexed="8"/>
        <rFont val="Arial"/>
        <family val="2"/>
      </rPr>
      <t>4</t>
    </r>
  </si>
  <si>
    <r>
      <t>Date Verified</t>
    </r>
    <r>
      <rPr>
        <vertAlign val="superscript"/>
        <sz val="10"/>
        <color indexed="8"/>
        <rFont val="Arial"/>
        <family val="2"/>
      </rPr>
      <t>5</t>
    </r>
  </si>
  <si>
    <r>
      <t>Created</t>
    </r>
    <r>
      <rPr>
        <sz val="11"/>
        <color indexed="8"/>
        <rFont val="Arial"/>
        <family val="2"/>
      </rPr>
      <t>¹</t>
    </r>
  </si>
  <si>
    <t>Jobs to be Retanied as Indicated on Application</t>
  </si>
  <si>
    <t>Actual Job Retention as Reported on 2-Year Anniversary</t>
  </si>
  <si>
    <r>
      <rPr>
        <vertAlign val="superscript"/>
        <sz val="10"/>
        <color indexed="8"/>
        <rFont val="Arial"/>
        <family val="2"/>
      </rPr>
      <t xml:space="preserve">6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</si>
  <si>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7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</si>
  <si>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8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</si>
  <si>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9 </t>
    </r>
    <r>
      <rPr>
        <sz val="10"/>
        <color indexed="8"/>
        <rFont val="Arial"/>
        <family val="2"/>
      </rPr>
      <t>from above</t>
    </r>
  </si>
  <si>
    <t>Estimated Jobs Created/Retained From Debentures Funded 2 Years or Less</t>
  </si>
  <si>
    <t>Actual Jobs Created/Retained From Debentures Funded 2 or More Years</t>
  </si>
  <si>
    <t>Total Jobs Created/Retained To Date</t>
  </si>
  <si>
    <t>Other than Manufacturing</t>
  </si>
  <si>
    <r>
      <rPr>
        <vertAlign val="superscript"/>
        <sz val="10"/>
        <color indexed="8"/>
        <rFont val="Arial"/>
        <family val="2"/>
      </rPr>
      <t xml:space="preserve">10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</si>
  <si>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11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</si>
  <si>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12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</si>
  <si>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13 </t>
    </r>
    <r>
      <rPr>
        <sz val="10"/>
        <color indexed="8"/>
        <rFont val="Arial"/>
        <family val="2"/>
      </rPr>
      <t>from above</t>
    </r>
  </si>
  <si>
    <r>
      <rPr>
        <vertAlign val="superscript"/>
        <sz val="10"/>
        <color indexed="8"/>
        <rFont val="Arial"/>
        <family val="2"/>
      </rPr>
      <t xml:space="preserve">15 </t>
    </r>
    <r>
      <rPr>
        <sz val="10"/>
        <color indexed="8"/>
        <rFont val="Arial"/>
        <family val="2"/>
      </rPr>
      <t>from total</t>
    </r>
  </si>
  <si>
    <r>
      <rPr>
        <vertAlign val="superscript"/>
        <sz val="10"/>
        <color indexed="8"/>
        <rFont val="Arial"/>
        <family val="2"/>
      </rPr>
      <t xml:space="preserve">14 </t>
    </r>
    <r>
      <rPr>
        <sz val="10"/>
        <color indexed="8"/>
        <rFont val="Arial"/>
        <family val="2"/>
      </rPr>
      <t>from total</t>
    </r>
  </si>
  <si>
    <t xml:space="preserve">Job Creation Average Calculation* </t>
  </si>
  <si>
    <r>
      <rPr>
        <vertAlign val="superscript"/>
        <sz val="10"/>
        <color indexed="8"/>
        <rFont val="Arial"/>
        <family val="2"/>
      </rPr>
      <t>10+12</t>
    </r>
    <r>
      <rPr>
        <sz val="10"/>
        <color indexed="8"/>
        <rFont val="Arial"/>
        <family val="2"/>
      </rPr>
      <t xml:space="preserve"> from above</t>
    </r>
  </si>
  <si>
    <r>
      <rPr>
        <vertAlign val="superscript"/>
        <sz val="10"/>
        <color indexed="8"/>
        <rFont val="Arial"/>
        <family val="2"/>
      </rPr>
      <t>6+8</t>
    </r>
    <r>
      <rPr>
        <sz val="10"/>
        <color indexed="8"/>
        <rFont val="Arial"/>
        <family val="2"/>
      </rPr>
      <t xml:space="preserve"> from above</t>
    </r>
  </si>
  <si>
    <r>
      <rPr>
        <vertAlign val="superscript"/>
        <sz val="10"/>
        <color indexed="8"/>
        <rFont val="Arial"/>
        <family val="2"/>
      </rPr>
      <t>11+13</t>
    </r>
    <r>
      <rPr>
        <sz val="10"/>
        <color indexed="8"/>
        <rFont val="Arial"/>
        <family val="2"/>
      </rPr>
      <t xml:space="preserve"> from above</t>
    </r>
  </si>
  <si>
    <r>
      <rPr>
        <vertAlign val="superscript"/>
        <sz val="10"/>
        <color indexed="8"/>
        <rFont val="Arial"/>
        <family val="2"/>
      </rPr>
      <t>7+9</t>
    </r>
    <r>
      <rPr>
        <sz val="10"/>
        <color indexed="8"/>
        <rFont val="Arial"/>
        <family val="2"/>
      </rPr>
      <t xml:space="preserve"> from above</t>
    </r>
  </si>
  <si>
    <t>1234567899</t>
  </si>
  <si>
    <t>867530900</t>
  </si>
  <si>
    <t>Sample Loan 1</t>
  </si>
  <si>
    <t>Jenny's Grill</t>
  </si>
  <si>
    <t>States Reported:</t>
  </si>
  <si>
    <t>(For Multi-State)</t>
  </si>
  <si>
    <t>5 Loans</t>
  </si>
  <si>
    <t>SBA Form 1253 (01-18) Previous Editions are Obsolete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</si>
</sst>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"/>
    <numFmt numFmtId="165" formatCode="#,##0.0_);\(#,##0.0\)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 horizontal="right" wrapText="1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7" fontId="1" fillId="2" borderId="2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7" fontId="1" fillId="0" borderId="2" xfId="0" applyNumberFormat="1" applyFont="1" applyBorder="1" applyAlignment="1">
      <alignment horizontal="right"/>
    </xf>
    <xf numFmtId="7" fontId="1" fillId="0" borderId="3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7" fontId="1" fillId="2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7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2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/>
    <xf numFmtId="0" fontId="2" fillId="0" borderId="0" xfId="0" applyFont="1"/>
    <xf numFmtId="0" fontId="4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1" fillId="3" borderId="2" xfId="0" applyFont="1" applyFill="1" applyBorder="1"/>
    <xf numFmtId="0" fontId="4" fillId="3" borderId="2" xfId="0" applyFont="1" applyFill="1" applyBorder="1"/>
    <xf numFmtId="0" fontId="4" fillId="2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quotePrefix="1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0" borderId="4" xfId="0" applyFont="1" applyBorder="1"/>
    <xf numFmtId="0" fontId="1" fillId="0" borderId="5" xfId="0" applyFont="1" applyBorder="1"/>
    <xf numFmtId="7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7" fontId="2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topLeftCell="A31" zoomScaleNormal="100" workbookViewId="0">
      <selection activeCell="B75" sqref="B75"/>
    </sheetView>
  </sheetViews>
  <sheetFormatPr defaultRowHeight="12.75" x14ac:dyDescent="0.2"/>
  <cols>
    <col min="1" max="1" width="13.85546875" style="1" customWidth="1"/>
    <col min="2" max="2" width="9.140625" style="1" customWidth="1"/>
    <col min="3" max="3" width="15.28515625" style="1" customWidth="1"/>
    <col min="4" max="4" width="29.28515625" style="1" customWidth="1"/>
    <col min="5" max="5" width="12.28515625" style="1" customWidth="1"/>
    <col min="6" max="6" width="16.28515625" style="1" customWidth="1"/>
    <col min="7" max="7" width="11" style="1" customWidth="1"/>
    <col min="8" max="8" width="16.28515625" style="1" customWidth="1"/>
    <col min="9" max="9" width="13.85546875" style="1" customWidth="1"/>
    <col min="10" max="10" width="14.42578125" style="1" customWidth="1"/>
    <col min="11" max="11" width="2.42578125" style="1" bestFit="1" customWidth="1"/>
    <col min="12" max="12" width="10.7109375" style="1" customWidth="1"/>
    <col min="13" max="13" width="7.85546875" style="1" customWidth="1"/>
    <col min="14" max="16384" width="9.140625" style="1"/>
  </cols>
  <sheetData>
    <row r="1" spans="1:14" x14ac:dyDescent="0.2">
      <c r="A1" s="62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">
      <c r="B2" s="1" t="s">
        <v>1</v>
      </c>
      <c r="D2" s="1" t="s">
        <v>2</v>
      </c>
    </row>
    <row r="3" spans="1:14" ht="12.75" customHeight="1" x14ac:dyDescent="0.2">
      <c r="B3" s="1" t="s">
        <v>89</v>
      </c>
      <c r="C3" s="46"/>
      <c r="D3" s="47" t="s">
        <v>56</v>
      </c>
    </row>
    <row r="4" spans="1:14" x14ac:dyDescent="0.2">
      <c r="B4" s="47" t="s">
        <v>90</v>
      </c>
      <c r="C4" s="46"/>
      <c r="D4" s="47"/>
    </row>
    <row r="6" spans="1:14" x14ac:dyDescent="0.2">
      <c r="B6" s="1" t="s">
        <v>3</v>
      </c>
      <c r="D6" s="1" t="s">
        <v>4</v>
      </c>
    </row>
    <row r="8" spans="1:14" x14ac:dyDescent="0.2">
      <c r="B8" s="2" t="s">
        <v>5</v>
      </c>
      <c r="G8" s="2" t="s">
        <v>57</v>
      </c>
    </row>
    <row r="9" spans="1:14" ht="25.5" x14ac:dyDescent="0.2">
      <c r="C9" s="5" t="s">
        <v>6</v>
      </c>
      <c r="D9" s="5" t="s">
        <v>7</v>
      </c>
      <c r="E9" s="6" t="s">
        <v>8</v>
      </c>
      <c r="F9" s="7" t="s">
        <v>9</v>
      </c>
      <c r="G9" s="5" t="s">
        <v>63</v>
      </c>
      <c r="H9" s="5" t="s">
        <v>59</v>
      </c>
      <c r="I9" s="5" t="s">
        <v>10</v>
      </c>
    </row>
    <row r="10" spans="1:14" x14ac:dyDescent="0.2">
      <c r="C10" s="1" t="s">
        <v>11</v>
      </c>
      <c r="D10" s="1" t="s">
        <v>12</v>
      </c>
      <c r="E10" s="3">
        <v>42322</v>
      </c>
      <c r="F10" s="4">
        <v>666000</v>
      </c>
      <c r="G10" s="23">
        <v>4</v>
      </c>
      <c r="H10" s="23">
        <v>15</v>
      </c>
      <c r="I10" s="23">
        <f>G10+H10</f>
        <v>19</v>
      </c>
    </row>
    <row r="11" spans="1:14" x14ac:dyDescent="0.2">
      <c r="C11" s="1" t="s">
        <v>13</v>
      </c>
      <c r="D11" s="1" t="s">
        <v>14</v>
      </c>
      <c r="E11" s="3">
        <v>42382</v>
      </c>
      <c r="F11" s="4">
        <v>412000</v>
      </c>
      <c r="G11" s="23">
        <v>5.5</v>
      </c>
      <c r="H11" s="23">
        <v>0</v>
      </c>
      <c r="I11" s="23">
        <f t="shared" ref="I11:I17" si="0">G11+H11</f>
        <v>5.5</v>
      </c>
    </row>
    <row r="12" spans="1:14" x14ac:dyDescent="0.2">
      <c r="C12" s="1" t="s">
        <v>15</v>
      </c>
      <c r="D12" s="1" t="s">
        <v>16</v>
      </c>
      <c r="E12" s="3">
        <v>42382</v>
      </c>
      <c r="F12" s="4">
        <v>412000</v>
      </c>
      <c r="G12" s="23">
        <v>4.5</v>
      </c>
      <c r="H12" s="23">
        <v>0</v>
      </c>
      <c r="I12" s="23">
        <f t="shared" si="0"/>
        <v>4.5</v>
      </c>
    </row>
    <row r="13" spans="1:14" x14ac:dyDescent="0.2">
      <c r="C13" s="1" t="s">
        <v>17</v>
      </c>
      <c r="D13" s="1" t="s">
        <v>18</v>
      </c>
      <c r="E13" s="3">
        <v>42718</v>
      </c>
      <c r="F13" s="4">
        <v>657000</v>
      </c>
      <c r="G13" s="23">
        <v>4</v>
      </c>
      <c r="H13" s="23">
        <v>0</v>
      </c>
      <c r="I13" s="23">
        <f t="shared" si="0"/>
        <v>4</v>
      </c>
    </row>
    <row r="14" spans="1:14" x14ac:dyDescent="0.2">
      <c r="C14" s="1" t="s">
        <v>19</v>
      </c>
      <c r="D14" s="1" t="s">
        <v>20</v>
      </c>
      <c r="E14" s="3">
        <v>42872</v>
      </c>
      <c r="F14" s="4">
        <v>200000</v>
      </c>
      <c r="G14" s="23">
        <v>4</v>
      </c>
      <c r="H14" s="23">
        <v>0</v>
      </c>
      <c r="I14" s="23">
        <f t="shared" si="0"/>
        <v>4</v>
      </c>
    </row>
    <row r="15" spans="1:14" x14ac:dyDescent="0.2">
      <c r="C15" s="1" t="s">
        <v>21</v>
      </c>
      <c r="D15" s="1" t="s">
        <v>20</v>
      </c>
      <c r="E15" s="3">
        <v>42908</v>
      </c>
      <c r="F15" s="4">
        <v>300000</v>
      </c>
      <c r="G15" s="23">
        <v>6</v>
      </c>
      <c r="H15" s="23">
        <v>0</v>
      </c>
      <c r="I15" s="23">
        <f t="shared" si="0"/>
        <v>6</v>
      </c>
    </row>
    <row r="16" spans="1:14" x14ac:dyDescent="0.2">
      <c r="C16" s="1" t="s">
        <v>51</v>
      </c>
      <c r="D16" s="1" t="s">
        <v>20</v>
      </c>
      <c r="E16" s="3">
        <v>42913</v>
      </c>
      <c r="F16" s="4">
        <v>666000</v>
      </c>
      <c r="G16" s="23">
        <v>3</v>
      </c>
      <c r="H16" s="23">
        <v>1.3</v>
      </c>
      <c r="I16" s="23">
        <f t="shared" si="0"/>
        <v>4.3</v>
      </c>
    </row>
    <row r="17" spans="2:13" x14ac:dyDescent="0.2">
      <c r="C17" s="1" t="s">
        <v>22</v>
      </c>
      <c r="D17" s="1" t="s">
        <v>23</v>
      </c>
      <c r="E17" s="3">
        <v>42928</v>
      </c>
      <c r="F17" s="4">
        <v>166000</v>
      </c>
      <c r="G17" s="23">
        <v>1</v>
      </c>
      <c r="H17" s="23">
        <v>4</v>
      </c>
      <c r="I17" s="23">
        <f t="shared" si="0"/>
        <v>5</v>
      </c>
    </row>
    <row r="18" spans="2:13" x14ac:dyDescent="0.2">
      <c r="E18" s="3"/>
      <c r="F18" s="4"/>
      <c r="G18" s="23"/>
      <c r="H18" s="23"/>
      <c r="I18" s="23"/>
    </row>
    <row r="19" spans="2:13" ht="14.25" x14ac:dyDescent="0.2">
      <c r="B19" s="8" t="s">
        <v>24</v>
      </c>
      <c r="C19" s="9" t="s">
        <v>25</v>
      </c>
      <c r="D19" s="9"/>
      <c r="E19" s="32"/>
      <c r="F19" s="10">
        <f>SUM(F10:F18)</f>
        <v>3479000</v>
      </c>
      <c r="G19" s="24">
        <f>SUM(G10:G17)</f>
        <v>32</v>
      </c>
      <c r="H19" s="24">
        <f>SUM(H10:H17)</f>
        <v>20.3</v>
      </c>
      <c r="I19" s="24">
        <f>SUM(I10:I17)</f>
        <v>52.3</v>
      </c>
      <c r="K19" s="27"/>
    </row>
    <row r="20" spans="2:13" x14ac:dyDescent="0.2">
      <c r="B20" s="19"/>
      <c r="C20" s="20"/>
      <c r="D20" s="20"/>
      <c r="E20" s="21"/>
      <c r="F20" s="22"/>
      <c r="G20" s="25"/>
      <c r="H20" s="25"/>
      <c r="I20" s="25"/>
    </row>
    <row r="21" spans="2:13" ht="14.25" x14ac:dyDescent="0.2">
      <c r="B21" s="8" t="s">
        <v>37</v>
      </c>
      <c r="C21" s="17"/>
      <c r="D21" s="17"/>
      <c r="E21" s="39">
        <v>10</v>
      </c>
      <c r="F21" s="18">
        <f>SUMIF($C10:$C17,"*M*",F10:F17)</f>
        <v>666000</v>
      </c>
      <c r="G21" s="26">
        <f>SUMIF($C10:$C17,"*M*",G10:G17)</f>
        <v>3</v>
      </c>
      <c r="H21" s="26">
        <f>SUMIF($C10:$C17,"*M*",H10:H17)</f>
        <v>1.3</v>
      </c>
      <c r="I21" s="26">
        <f>SUMIF($C10:$C17,"*M*",I10:I17)</f>
        <v>4.3</v>
      </c>
      <c r="J21" s="41">
        <v>6</v>
      </c>
    </row>
    <row r="22" spans="2:13" ht="14.25" x14ac:dyDescent="0.2">
      <c r="B22" s="8" t="s">
        <v>38</v>
      </c>
      <c r="C22" s="17"/>
      <c r="D22" s="17"/>
      <c r="E22" s="39">
        <v>11</v>
      </c>
      <c r="F22" s="18">
        <f>F19-F21</f>
        <v>2813000</v>
      </c>
      <c r="G22" s="26">
        <f>G19-G21</f>
        <v>29</v>
      </c>
      <c r="H22" s="26">
        <f>H19-H21</f>
        <v>19</v>
      </c>
      <c r="I22" s="26">
        <f>I19-I21</f>
        <v>48</v>
      </c>
      <c r="J22" s="40">
        <v>7</v>
      </c>
    </row>
    <row r="24" spans="2:13" x14ac:dyDescent="0.2">
      <c r="B24" s="2" t="s">
        <v>26</v>
      </c>
      <c r="G24" s="2" t="s">
        <v>58</v>
      </c>
    </row>
    <row r="25" spans="2:13" ht="51" x14ac:dyDescent="0.2">
      <c r="C25" s="5" t="s">
        <v>6</v>
      </c>
      <c r="D25" s="5" t="s">
        <v>7</v>
      </c>
      <c r="E25" s="6" t="s">
        <v>8</v>
      </c>
      <c r="F25" s="7" t="s">
        <v>27</v>
      </c>
      <c r="G25" s="11" t="s">
        <v>62</v>
      </c>
      <c r="H25" s="5" t="s">
        <v>60</v>
      </c>
      <c r="I25" s="5" t="s">
        <v>61</v>
      </c>
      <c r="J25" s="5" t="s">
        <v>10</v>
      </c>
      <c r="K25" s="5"/>
      <c r="L25" s="12" t="s">
        <v>28</v>
      </c>
      <c r="M25" s="12" t="s">
        <v>29</v>
      </c>
    </row>
    <row r="26" spans="2:13" x14ac:dyDescent="0.2">
      <c r="C26" s="1" t="s">
        <v>30</v>
      </c>
      <c r="D26" s="1" t="s">
        <v>31</v>
      </c>
      <c r="E26" s="3">
        <v>41709</v>
      </c>
      <c r="F26" s="4">
        <v>569000</v>
      </c>
      <c r="G26" s="3">
        <v>42439</v>
      </c>
      <c r="H26" s="23">
        <v>10</v>
      </c>
      <c r="I26" s="23">
        <v>2</v>
      </c>
      <c r="J26" s="23">
        <f>H26+I26</f>
        <v>12</v>
      </c>
      <c r="K26" s="23"/>
      <c r="L26" s="23">
        <v>5</v>
      </c>
      <c r="M26" s="1" t="s">
        <v>32</v>
      </c>
    </row>
    <row r="27" spans="2:13" x14ac:dyDescent="0.2">
      <c r="C27" s="1" t="s">
        <v>33</v>
      </c>
      <c r="D27" s="1" t="s">
        <v>34</v>
      </c>
      <c r="E27" s="3">
        <v>41710</v>
      </c>
      <c r="F27" s="4">
        <v>557000</v>
      </c>
      <c r="G27" s="3">
        <v>42459</v>
      </c>
      <c r="H27" s="23">
        <v>6</v>
      </c>
      <c r="I27" s="23">
        <v>0</v>
      </c>
      <c r="J27" s="23">
        <f>H27+I27</f>
        <v>6</v>
      </c>
      <c r="K27" s="23"/>
      <c r="L27" s="23">
        <v>-3</v>
      </c>
      <c r="M27" s="1" t="s">
        <v>32</v>
      </c>
    </row>
    <row r="28" spans="2:13" x14ac:dyDescent="0.2">
      <c r="C28" s="1" t="s">
        <v>35</v>
      </c>
      <c r="D28" s="1" t="s">
        <v>36</v>
      </c>
      <c r="E28" s="3">
        <v>42034</v>
      </c>
      <c r="F28" s="4">
        <v>1065000</v>
      </c>
      <c r="G28" s="3">
        <v>42759</v>
      </c>
      <c r="H28" s="23">
        <v>14</v>
      </c>
      <c r="I28" s="23">
        <v>0</v>
      </c>
      <c r="J28" s="23">
        <f>H28+I28</f>
        <v>14</v>
      </c>
      <c r="K28" s="23"/>
      <c r="L28" s="23">
        <v>-7</v>
      </c>
      <c r="M28" s="1" t="s">
        <v>32</v>
      </c>
    </row>
    <row r="29" spans="2:13" x14ac:dyDescent="0.2">
      <c r="C29" s="45" t="s">
        <v>85</v>
      </c>
      <c r="D29" s="1" t="s">
        <v>87</v>
      </c>
      <c r="E29" s="3">
        <v>42036</v>
      </c>
      <c r="F29" s="4">
        <v>1250000</v>
      </c>
      <c r="G29" s="3">
        <v>42766</v>
      </c>
      <c r="H29" s="23">
        <v>22</v>
      </c>
      <c r="I29" s="23">
        <v>0</v>
      </c>
      <c r="J29" s="23">
        <f>H29+I29</f>
        <v>22</v>
      </c>
      <c r="K29" s="23"/>
      <c r="L29" s="23">
        <v>1</v>
      </c>
      <c r="M29" s="1" t="s">
        <v>32</v>
      </c>
    </row>
    <row r="30" spans="2:13" x14ac:dyDescent="0.2">
      <c r="C30" s="45" t="s">
        <v>86</v>
      </c>
      <c r="D30" s="1" t="s">
        <v>88</v>
      </c>
      <c r="E30" s="3">
        <v>42078</v>
      </c>
      <c r="F30" s="4">
        <v>750000</v>
      </c>
      <c r="G30" s="3">
        <v>42801</v>
      </c>
      <c r="H30" s="23">
        <v>15</v>
      </c>
      <c r="I30" s="23">
        <v>0</v>
      </c>
      <c r="J30" s="23">
        <f>H30+I30</f>
        <v>15</v>
      </c>
      <c r="K30" s="23"/>
      <c r="L30" s="23">
        <v>5</v>
      </c>
      <c r="M30" s="1" t="s">
        <v>32</v>
      </c>
    </row>
    <row r="31" spans="2:13" x14ac:dyDescent="0.2">
      <c r="E31" s="3"/>
      <c r="F31" s="4"/>
      <c r="G31" s="3"/>
      <c r="H31" s="23"/>
      <c r="I31" s="23"/>
      <c r="J31" s="23"/>
      <c r="K31" s="23"/>
      <c r="L31" s="23"/>
    </row>
    <row r="32" spans="2:13" ht="14.25" x14ac:dyDescent="0.2">
      <c r="B32" s="8" t="s">
        <v>24</v>
      </c>
      <c r="C32" s="9" t="s">
        <v>91</v>
      </c>
      <c r="D32" s="9"/>
      <c r="E32" s="38"/>
      <c r="F32" s="10">
        <f>SUM(F26:F31)</f>
        <v>4191000</v>
      </c>
      <c r="G32" s="9"/>
      <c r="H32" s="24">
        <f>SUM(H26:H31)</f>
        <v>67</v>
      </c>
      <c r="I32" s="24">
        <f>SUM(I26:I31)</f>
        <v>2</v>
      </c>
      <c r="J32" s="24">
        <f>SUM(J26:J31)</f>
        <v>69</v>
      </c>
      <c r="K32" s="37"/>
      <c r="L32" s="24">
        <v>1</v>
      </c>
      <c r="M32" s="9"/>
    </row>
    <row r="33" spans="2:12" x14ac:dyDescent="0.2">
      <c r="H33" s="23"/>
      <c r="I33" s="23"/>
      <c r="J33" s="23"/>
      <c r="K33" s="23"/>
      <c r="L33" s="23"/>
    </row>
    <row r="34" spans="2:12" ht="14.25" x14ac:dyDescent="0.2">
      <c r="B34" s="8" t="s">
        <v>37</v>
      </c>
      <c r="C34" s="9"/>
      <c r="D34" s="9"/>
      <c r="E34" s="32">
        <v>12</v>
      </c>
      <c r="F34" s="10">
        <v>1634000</v>
      </c>
      <c r="G34" s="9"/>
      <c r="H34" s="24">
        <f>SUMIF($C26:$C31,"*M*",H26:H31)</f>
        <v>24</v>
      </c>
      <c r="I34" s="24">
        <f>SUMIF($C26:$C31,"*M*",I26:I31)</f>
        <v>2</v>
      </c>
      <c r="J34" s="24">
        <f>SUMIF($C26:$C31,"*M*",J26:J31)</f>
        <v>26</v>
      </c>
      <c r="K34" s="42">
        <v>8</v>
      </c>
    </row>
    <row r="35" spans="2:12" ht="14.25" x14ac:dyDescent="0.2">
      <c r="B35" s="8" t="s">
        <v>38</v>
      </c>
      <c r="C35" s="9"/>
      <c r="D35" s="9"/>
      <c r="E35" s="32">
        <v>13</v>
      </c>
      <c r="F35" s="10">
        <v>557000</v>
      </c>
      <c r="G35" s="9"/>
      <c r="H35" s="24">
        <f>H32-H34</f>
        <v>43</v>
      </c>
      <c r="I35" s="24">
        <f>I32-I34</f>
        <v>0</v>
      </c>
      <c r="J35" s="24">
        <f>J32-J34</f>
        <v>43</v>
      </c>
      <c r="K35" s="43">
        <v>9</v>
      </c>
      <c r="L35" s="23"/>
    </row>
    <row r="37" spans="2:12" ht="14.25" x14ac:dyDescent="0.2">
      <c r="E37" s="36">
        <v>1</v>
      </c>
      <c r="F37" s="13" t="s">
        <v>39</v>
      </c>
    </row>
    <row r="38" spans="2:12" ht="14.25" x14ac:dyDescent="0.2">
      <c r="E38" s="36">
        <v>2</v>
      </c>
      <c r="F38" s="13" t="s">
        <v>64</v>
      </c>
    </row>
    <row r="39" spans="2:12" ht="14.25" x14ac:dyDescent="0.2">
      <c r="E39" s="34">
        <v>3</v>
      </c>
      <c r="F39" s="13" t="s">
        <v>40</v>
      </c>
    </row>
    <row r="40" spans="2:12" ht="14.25" x14ac:dyDescent="0.2">
      <c r="E40" s="34">
        <v>4</v>
      </c>
      <c r="F40" s="13" t="s">
        <v>65</v>
      </c>
    </row>
    <row r="41" spans="2:12" ht="14.25" x14ac:dyDescent="0.2">
      <c r="E41" s="33">
        <v>5</v>
      </c>
      <c r="F41" s="13" t="s">
        <v>41</v>
      </c>
    </row>
    <row r="42" spans="2:12" ht="14.25" x14ac:dyDescent="0.2">
      <c r="E42" s="35" t="s">
        <v>42</v>
      </c>
      <c r="F42" s="13" t="s">
        <v>43</v>
      </c>
    </row>
    <row r="43" spans="2:12" x14ac:dyDescent="0.2">
      <c r="B43" s="2" t="s">
        <v>44</v>
      </c>
    </row>
    <row r="44" spans="2:12" x14ac:dyDescent="0.2">
      <c r="C44" s="1" t="s">
        <v>70</v>
      </c>
      <c r="H44" s="28"/>
    </row>
    <row r="45" spans="2:12" ht="14.25" x14ac:dyDescent="0.2">
      <c r="D45" s="1" t="s">
        <v>73</v>
      </c>
      <c r="H45" s="28">
        <f>I21</f>
        <v>4.3</v>
      </c>
      <c r="I45" s="1" t="s">
        <v>67</v>
      </c>
    </row>
    <row r="46" spans="2:12" ht="14.25" x14ac:dyDescent="0.2">
      <c r="D46" s="1" t="s">
        <v>37</v>
      </c>
      <c r="H46" s="28">
        <f>I22</f>
        <v>48</v>
      </c>
      <c r="I46" s="1" t="s">
        <v>66</v>
      </c>
    </row>
    <row r="47" spans="2:12" x14ac:dyDescent="0.2">
      <c r="C47" s="1" t="s">
        <v>71</v>
      </c>
      <c r="H47" s="28"/>
    </row>
    <row r="48" spans="2:12" ht="14.25" x14ac:dyDescent="0.2">
      <c r="D48" s="1" t="s">
        <v>73</v>
      </c>
      <c r="H48" s="28">
        <f>J34</f>
        <v>26</v>
      </c>
      <c r="I48" s="1" t="s">
        <v>69</v>
      </c>
    </row>
    <row r="49" spans="3:9" ht="14.25" x14ac:dyDescent="0.2">
      <c r="D49" s="1" t="s">
        <v>37</v>
      </c>
      <c r="G49" s="14" t="s">
        <v>45</v>
      </c>
      <c r="H49" s="28">
        <f>J35</f>
        <v>43</v>
      </c>
      <c r="I49" s="1" t="s">
        <v>68</v>
      </c>
    </row>
    <row r="50" spans="3:9" ht="14.25" x14ac:dyDescent="0.2">
      <c r="E50" s="13" t="s">
        <v>72</v>
      </c>
      <c r="H50" s="29">
        <f>SUM(H44:H49)</f>
        <v>121.3</v>
      </c>
      <c r="I50" s="27">
        <v>14</v>
      </c>
    </row>
    <row r="51" spans="3:9" ht="14.25" x14ac:dyDescent="0.2">
      <c r="E51" s="13"/>
      <c r="H51" s="44"/>
      <c r="I51" s="27"/>
    </row>
    <row r="53" spans="3:9" x14ac:dyDescent="0.2">
      <c r="C53" s="1" t="s">
        <v>46</v>
      </c>
      <c r="H53" s="4"/>
    </row>
    <row r="54" spans="3:9" ht="14.25" x14ac:dyDescent="0.2">
      <c r="D54" s="1" t="s">
        <v>73</v>
      </c>
      <c r="H54" s="4">
        <f>F22</f>
        <v>2813000</v>
      </c>
      <c r="I54" s="1" t="s">
        <v>75</v>
      </c>
    </row>
    <row r="55" spans="3:9" ht="14.25" x14ac:dyDescent="0.2">
      <c r="D55" s="1" t="s">
        <v>37</v>
      </c>
      <c r="H55" s="4">
        <f>F21</f>
        <v>666000</v>
      </c>
      <c r="I55" s="1" t="s">
        <v>74</v>
      </c>
    </row>
    <row r="56" spans="3:9" x14ac:dyDescent="0.2">
      <c r="C56" s="1" t="s">
        <v>47</v>
      </c>
      <c r="H56" s="4"/>
    </row>
    <row r="57" spans="3:9" ht="14.25" x14ac:dyDescent="0.2">
      <c r="D57" s="1" t="s">
        <v>73</v>
      </c>
      <c r="H57" s="4">
        <f>F35</f>
        <v>557000</v>
      </c>
      <c r="I57" s="1" t="s">
        <v>77</v>
      </c>
    </row>
    <row r="58" spans="3:9" ht="14.25" x14ac:dyDescent="0.2">
      <c r="D58" s="1" t="s">
        <v>37</v>
      </c>
      <c r="G58" s="4" t="s">
        <v>45</v>
      </c>
      <c r="H58" s="4">
        <f>F34</f>
        <v>1634000</v>
      </c>
      <c r="I58" s="1" t="s">
        <v>76</v>
      </c>
    </row>
    <row r="59" spans="3:9" ht="14.25" x14ac:dyDescent="0.2">
      <c r="E59" s="31" t="s">
        <v>48</v>
      </c>
      <c r="H59" s="15">
        <f>SUM(H53:H58)</f>
        <v>5670000</v>
      </c>
      <c r="I59" s="27">
        <v>15</v>
      </c>
    </row>
    <row r="61" spans="3:9" ht="14.25" x14ac:dyDescent="0.2">
      <c r="C61" s="1" t="s">
        <v>49</v>
      </c>
      <c r="H61" s="4">
        <f>H59</f>
        <v>5670000</v>
      </c>
      <c r="I61" s="1" t="s">
        <v>78</v>
      </c>
    </row>
    <row r="62" spans="3:9" ht="14.25" x14ac:dyDescent="0.2">
      <c r="C62" s="1" t="s">
        <v>52</v>
      </c>
      <c r="G62" s="1" t="s">
        <v>53</v>
      </c>
      <c r="H62" s="30">
        <f>H50</f>
        <v>121.3</v>
      </c>
      <c r="I62" s="1" t="s">
        <v>79</v>
      </c>
    </row>
    <row r="63" spans="3:9" x14ac:dyDescent="0.2">
      <c r="H63" s="16">
        <f>H61/H62</f>
        <v>46743.610882110472</v>
      </c>
    </row>
    <row r="65" spans="2:10" ht="13.5" thickBot="1" x14ac:dyDescent="0.25"/>
    <row r="66" spans="2:10" ht="14.25" x14ac:dyDescent="0.2">
      <c r="C66" s="48" t="s">
        <v>80</v>
      </c>
      <c r="D66" s="49"/>
      <c r="E66" s="49"/>
      <c r="F66" s="49"/>
      <c r="G66" s="49"/>
      <c r="H66" s="50">
        <f>F22+F35</f>
        <v>3370000</v>
      </c>
      <c r="I66" s="49" t="s">
        <v>83</v>
      </c>
      <c r="J66" s="51"/>
    </row>
    <row r="67" spans="2:10" ht="14.25" x14ac:dyDescent="0.2">
      <c r="C67" s="52" t="s">
        <v>50</v>
      </c>
      <c r="D67" s="53"/>
      <c r="E67" s="53"/>
      <c r="F67" s="53"/>
      <c r="G67" s="53" t="s">
        <v>53</v>
      </c>
      <c r="H67" s="54">
        <f>I22+J35</f>
        <v>91</v>
      </c>
      <c r="I67" s="53" t="s">
        <v>84</v>
      </c>
      <c r="J67" s="55"/>
    </row>
    <row r="68" spans="2:10" ht="13.5" thickBot="1" x14ac:dyDescent="0.25">
      <c r="C68" s="56"/>
      <c r="D68" s="58"/>
      <c r="E68" s="58"/>
      <c r="F68" s="58"/>
      <c r="G68" s="58"/>
      <c r="H68" s="59">
        <f>H66/H67</f>
        <v>37032.967032967033</v>
      </c>
      <c r="I68" s="57" t="s">
        <v>55</v>
      </c>
      <c r="J68" s="60"/>
    </row>
    <row r="70" spans="2:10" ht="14.25" x14ac:dyDescent="0.2">
      <c r="C70" s="1" t="s">
        <v>49</v>
      </c>
      <c r="H70" s="4">
        <f>F21+F34</f>
        <v>2300000</v>
      </c>
      <c r="I70" s="1" t="s">
        <v>81</v>
      </c>
    </row>
    <row r="71" spans="2:10" ht="14.25" x14ac:dyDescent="0.2">
      <c r="C71" s="1" t="s">
        <v>54</v>
      </c>
      <c r="G71" s="1" t="s">
        <v>53</v>
      </c>
      <c r="H71" s="23">
        <f>J34+I21</f>
        <v>30.3</v>
      </c>
      <c r="I71" s="1" t="s">
        <v>82</v>
      </c>
    </row>
    <row r="72" spans="2:10" x14ac:dyDescent="0.2">
      <c r="H72" s="16">
        <f>H70/H71</f>
        <v>75907.590759075902</v>
      </c>
    </row>
    <row r="75" spans="2:10" x14ac:dyDescent="0.2">
      <c r="B75" s="2" t="s">
        <v>92</v>
      </c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1</vt:lpstr>
      <vt:lpstr>Sheet2</vt:lpstr>
      <vt:lpstr>Sheet3</vt:lpstr>
    </vt:vector>
  </TitlesOfParts>
  <Company>Zenith Computers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Meenal</dc:creator>
  <cp:lastModifiedBy>Afework, Mulate (Contractor)</cp:lastModifiedBy>
  <cp:lastPrinted>2017-11-08T14:53:07Z</cp:lastPrinted>
  <dcterms:created xsi:type="dcterms:W3CDTF">2016-02-17T05:41:42Z</dcterms:created>
  <dcterms:modified xsi:type="dcterms:W3CDTF">2018-03-08T16:55:41Z</dcterms:modified>
</cp:coreProperties>
</file>